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42" activeTab="0"/>
  </bookViews>
  <sheets>
    <sheet name="Сводн.см.расч." sheetId="1" r:id="rId1"/>
  </sheets>
  <definedNames>
    <definedName name="_xlnm.Print_Area" localSheetId="0">'Сводн.см.расч.'!$A$1:$G$56</definedName>
    <definedName name="_xlnm.Print_Titles" localSheetId="0">'Сводн.см.расч.'!$19:$23</definedName>
  </definedNames>
  <calcPr fullCalcOnLoad="1"/>
</workbook>
</file>

<file path=xl/sharedStrings.xml><?xml version="1.0" encoding="utf-8"?>
<sst xmlns="http://schemas.openxmlformats.org/spreadsheetml/2006/main" count="79" uniqueCount="71">
  <si>
    <t>Приложение к Договору подряда (Контракту) от  "____"___________200__ г № _________________</t>
  </si>
  <si>
    <t>Заказчик : ГАУК ВО "Областной Центр народного творчества"</t>
  </si>
  <si>
    <t>(наименование организации)</t>
  </si>
  <si>
    <t>Подрядчик ___________________________________________________</t>
  </si>
  <si>
    <t>Составлен(а) на основе сметной документации</t>
  </si>
  <si>
    <t>(ссылка на сметную или иную документацию)</t>
  </si>
  <si>
    <t>на реконструкцию и приспособление дома №22 по ул. Б. Московская под "Дом народных мастеров"</t>
  </si>
  <si>
    <t>и по результатам Протокола открытого конкурса, аукциона, (торгов) от __________200__г № ______</t>
  </si>
  <si>
    <t>и является приложением к договору подряда от________ 200__ г. № _____</t>
  </si>
  <si>
    <t>Реконструкция и приспособление дома №22 по ул. Б. Московская под "Дом народных мастеров"</t>
  </si>
  <si>
    <t>(наименование строительной продукции и стройки)</t>
  </si>
  <si>
    <t>РАСЧЕТ НАЧАЛЬНОЙ ЦЕНЫ КОНТРАКТА</t>
  </si>
  <si>
    <t>ПО ВЫБОРУ ПОДРЯДЧИКА НА ВЫПОЛНЕНИЕ ПОДРЯДНЫХ РАБОТ</t>
  </si>
  <si>
    <t>(наименование строительной продукции)</t>
  </si>
  <si>
    <t>Номера</t>
  </si>
  <si>
    <t>Стоимость, включаемая в начальную (договорную) цену, тыс. руб</t>
  </si>
  <si>
    <t xml:space="preserve">Всего начальная (максимальная) цена на выполнение подрядных работ </t>
  </si>
  <si>
    <r>
      <t xml:space="preserve">№ </t>
    </r>
    <r>
      <rPr>
        <sz val="7"/>
        <rFont val="Times New Roman"/>
        <family val="1"/>
      </rPr>
      <t>п.п.</t>
    </r>
  </si>
  <si>
    <t>сметных расчетов (смет) или иных документов</t>
  </si>
  <si>
    <t>Наименование объектов,</t>
  </si>
  <si>
    <t>работ и затрат</t>
  </si>
  <si>
    <t>подрядных работ, в том числе</t>
  </si>
  <si>
    <t>строительно-монтажных работ</t>
  </si>
  <si>
    <t>оборудова-ния</t>
  </si>
  <si>
    <t>прочих затрат</t>
  </si>
  <si>
    <t>тыс.руб.</t>
  </si>
  <si>
    <t>Глава 2</t>
  </si>
  <si>
    <t>Основные объекты</t>
  </si>
  <si>
    <t>1</t>
  </si>
  <si>
    <t>объектный сметный расчет №1</t>
  </si>
  <si>
    <t>ремонтно-реставрационные работы по лестнице</t>
  </si>
  <si>
    <t xml:space="preserve"> </t>
  </si>
  <si>
    <t>Глава 7</t>
  </si>
  <si>
    <t>Благоустройство и озеленение территории</t>
  </si>
  <si>
    <t>локальная смета №8</t>
  </si>
  <si>
    <t xml:space="preserve">Благоустройство </t>
  </si>
  <si>
    <t>ИТОГО ПО ГЛАВАМ 1-7</t>
  </si>
  <si>
    <t>Глава 8</t>
  </si>
  <si>
    <t>ВРЕМЕННЫЕ ЗДАНИЯ И СООРУЖЕНИЯ</t>
  </si>
  <si>
    <t>2</t>
  </si>
  <si>
    <t xml:space="preserve">ГСНр 81-05-01-2001                  </t>
  </si>
  <si>
    <t xml:space="preserve">Затраты на временные здания и сооружения в размере 1,2 % </t>
  </si>
  <si>
    <t>ИТОГО ПО ГЛАВАМ 1-8</t>
  </si>
  <si>
    <t>ГСНр81-05-01-2001 п.2.3</t>
  </si>
  <si>
    <t>Удорожание, связанное с производством работ в зимнее время 1,2%</t>
  </si>
  <si>
    <t>ИТОГО</t>
  </si>
  <si>
    <t>МДС 81-35.2004</t>
  </si>
  <si>
    <t>РЕЗЕРВ НА НЕПРЕДВИДЕННЫЕ РАБОТЫ И ЗАТРАТЫ (%=1)</t>
  </si>
  <si>
    <t>раздел2</t>
  </si>
  <si>
    <t>раздел3</t>
  </si>
  <si>
    <t>раздел4</t>
  </si>
  <si>
    <t>раздел5</t>
  </si>
  <si>
    <t>раздел6</t>
  </si>
  <si>
    <t>раздел8</t>
  </si>
  <si>
    <t xml:space="preserve"> НДС 18%</t>
  </si>
  <si>
    <t xml:space="preserve">НАЧАЛЬНАЯ (МАКСИМАЛЬНАЯ) ЦЕНА КОНТРАКТА В   УРОВНЕ ЦЕН            2 КВАРТАЛА 2010  ГОДА  </t>
  </si>
  <si>
    <t>НАЧАЛЬНАЯ (МАКСИМАЛЬНАЯ) ЦЕНА КОНТРАКТА С УЧЕТОМ СРЕДНЕГО КОЭФФИЦИЕНТА-ДЕФЛЯТОРА НА СРОК ПРОИЗВОДСТВА РАБОТ  - с 2кв. 2012г. по 2кв.2013г К=1,21572 (расчет)</t>
  </si>
  <si>
    <t>Руководитель предприятия "Заказчика"</t>
  </si>
  <si>
    <t>_________________________Е.Н.Маслова</t>
  </si>
  <si>
    <t>(подпись)</t>
  </si>
  <si>
    <t>"11"марта 2012 г</t>
  </si>
  <si>
    <t>Руководитель предприятия "Подрядчика"</t>
  </si>
  <si>
    <t>------------------------------------------------------------------------------------</t>
  </si>
  <si>
    <t>_____________________________________</t>
  </si>
  <si>
    <t>[подпись (инициалы, фамилия)]</t>
  </si>
  <si>
    <t>"___"_________________ 200__ г</t>
  </si>
  <si>
    <t>МП</t>
  </si>
  <si>
    <t>СОГЛАСОВАННО</t>
  </si>
  <si>
    <t>ООО «Владимирская Инвестиционная Компания»</t>
  </si>
  <si>
    <t>Директор</t>
  </si>
  <si>
    <t>В.К. Платонов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</si>
</sst>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;\-GENERAL"/>
    <numFmt numFmtId="166" formatCode="@"/>
    <numFmt numFmtId="167" formatCode="#,##0.000"/>
    <numFmt numFmtId="168" formatCode="0.00"/>
    <numFmt numFmtId="169" formatCode="0"/>
    <numFmt numFmtId="170" formatCode="0.000"/>
    <numFmt numFmtId="171" formatCode="0.000000"/>
  </numFmts>
  <fonts count="21">
    <font>
      <sz val="8"/>
      <name val="Verdana"/>
      <family val="2"/>
    </font>
    <font>
      <sz val="10"/>
      <name val="Arial"/>
      <family val="0"/>
    </font>
    <font>
      <sz val="10"/>
      <name val="Times New Roman CE"/>
      <family val="1"/>
    </font>
    <font>
      <sz val="11"/>
      <name val="Times New Roman"/>
      <family val="1"/>
    </font>
    <font>
      <i/>
      <vertAlign val="superscript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 CE"/>
      <family val="1"/>
    </font>
    <font>
      <b/>
      <sz val="8"/>
      <name val="Times New Roman CE"/>
      <family val="1"/>
    </font>
    <font>
      <b/>
      <sz val="12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i/>
      <sz val="8"/>
      <name val="Times New Roman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5" fontId="2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right" vertical="top" wrapText="1"/>
    </xf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justify"/>
    </xf>
    <xf numFmtId="164" fontId="5" fillId="0" borderId="0" xfId="0" applyFont="1" applyBorder="1" applyAlignment="1">
      <alignment horizontal="justify"/>
    </xf>
    <xf numFmtId="164" fontId="5" fillId="0" borderId="0" xfId="0" applyFont="1" applyBorder="1" applyAlignment="1">
      <alignment horizontal="left" wrapText="1"/>
    </xf>
    <xf numFmtId="164" fontId="5" fillId="0" borderId="0" xfId="0" applyFont="1" applyAlignment="1">
      <alignment wrapText="1"/>
    </xf>
    <xf numFmtId="164" fontId="4" fillId="0" borderId="0" xfId="0" applyFont="1" applyBorder="1" applyAlignment="1">
      <alignment horizontal="justify" vertical="top"/>
    </xf>
    <xf numFmtId="164" fontId="6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top"/>
    </xf>
    <xf numFmtId="164" fontId="7" fillId="0" borderId="2" xfId="0" applyFont="1" applyBorder="1" applyAlignment="1">
      <alignment vertical="top" wrapText="1"/>
    </xf>
    <xf numFmtId="164" fontId="8" fillId="0" borderId="3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justify" vertical="top" wrapText="1"/>
    </xf>
    <xf numFmtId="164" fontId="8" fillId="0" borderId="2" xfId="0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top" wrapText="1"/>
    </xf>
    <xf numFmtId="164" fontId="8" fillId="0" borderId="5" xfId="0" applyFont="1" applyBorder="1" applyAlignment="1">
      <alignment horizontal="center" vertical="top" wrapText="1"/>
    </xf>
    <xf numFmtId="164" fontId="8" fillId="0" borderId="6" xfId="0" applyFont="1" applyBorder="1" applyAlignment="1">
      <alignment horizontal="center" vertical="top" wrapText="1"/>
    </xf>
    <xf numFmtId="164" fontId="7" fillId="0" borderId="6" xfId="0" applyFont="1" applyBorder="1" applyAlignment="1">
      <alignment vertical="top" wrapText="1"/>
    </xf>
    <xf numFmtId="164" fontId="8" fillId="0" borderId="7" xfId="0" applyFont="1" applyBorder="1" applyAlignment="1">
      <alignment horizontal="justify" vertical="top" wrapText="1"/>
    </xf>
    <xf numFmtId="164" fontId="7" fillId="0" borderId="7" xfId="0" applyFont="1" applyBorder="1" applyAlignment="1">
      <alignment horizontal="justify" vertical="top" wrapText="1"/>
    </xf>
    <xf numFmtId="164" fontId="8" fillId="0" borderId="7" xfId="0" applyFont="1" applyBorder="1" applyAlignment="1">
      <alignment horizontal="center" vertical="top" wrapText="1"/>
    </xf>
    <xf numFmtId="164" fontId="8" fillId="0" borderId="8" xfId="0" applyFont="1" applyBorder="1" applyAlignment="1">
      <alignment horizontal="center" vertical="top" wrapText="1"/>
    </xf>
    <xf numFmtId="164" fontId="8" fillId="0" borderId="7" xfId="0" applyFont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6" fontId="10" fillId="0" borderId="4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right" vertical="top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4" fontId="11" fillId="0" borderId="0" xfId="0" applyFont="1" applyBorder="1" applyAlignment="1">
      <alignment horizontal="left" vertical="center" wrapText="1"/>
    </xf>
    <xf numFmtId="167" fontId="2" fillId="0" borderId="4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/>
    </xf>
    <xf numFmtId="164" fontId="12" fillId="0" borderId="0" xfId="0" applyFont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center" vertical="top" wrapText="1"/>
    </xf>
    <xf numFmtId="166" fontId="2" fillId="0" borderId="4" xfId="0" applyNumberFormat="1" applyFont="1" applyFill="1" applyBorder="1" applyAlignment="1">
      <alignment horizontal="left" vertical="top" wrapText="1"/>
    </xf>
    <xf numFmtId="168" fontId="10" fillId="0" borderId="5" xfId="0" applyNumberFormat="1" applyFont="1" applyFill="1" applyBorder="1" applyAlignment="1">
      <alignment horizontal="left" vertical="center" wrapText="1"/>
    </xf>
    <xf numFmtId="167" fontId="2" fillId="0" borderId="4" xfId="0" applyNumberFormat="1" applyFont="1" applyFill="1" applyBorder="1" applyAlignment="1">
      <alignment horizontal="center" vertical="top"/>
    </xf>
    <xf numFmtId="167" fontId="10" fillId="0" borderId="4" xfId="0" applyNumberFormat="1" applyFont="1" applyFill="1" applyBorder="1" applyAlignment="1">
      <alignment horizontal="center" vertical="top"/>
    </xf>
    <xf numFmtId="168" fontId="2" fillId="0" borderId="4" xfId="0" applyNumberFormat="1" applyFont="1" applyFill="1" applyBorder="1" applyAlignment="1">
      <alignment horizontal="center" vertical="top" wrapText="1"/>
    </xf>
    <xf numFmtId="167" fontId="2" fillId="0" borderId="4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Fill="1" applyAlignment="1">
      <alignment horizontal="right" vertical="top" wrapText="1"/>
    </xf>
    <xf numFmtId="168" fontId="2" fillId="0" borderId="4" xfId="0" applyNumberFormat="1" applyFont="1" applyFill="1" applyBorder="1" applyAlignment="1">
      <alignment horizontal="center" vertical="center" wrapText="1"/>
    </xf>
    <xf numFmtId="168" fontId="2" fillId="0" borderId="5" xfId="0" applyNumberFormat="1" applyFont="1" applyFill="1" applyBorder="1" applyAlignment="1">
      <alignment horizontal="left" vertical="center" wrapText="1"/>
    </xf>
    <xf numFmtId="164" fontId="13" fillId="0" borderId="7" xfId="0" applyFont="1" applyBorder="1" applyAlignment="1">
      <alignment horizontal="justify" vertical="top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9" fontId="14" fillId="0" borderId="4" xfId="0" applyNumberFormat="1" applyFont="1" applyFill="1" applyBorder="1" applyAlignment="1">
      <alignment horizontal="center" vertical="top" wrapText="1"/>
    </xf>
    <xf numFmtId="168" fontId="14" fillId="0" borderId="4" xfId="0" applyNumberFormat="1" applyFont="1" applyFill="1" applyBorder="1" applyAlignment="1">
      <alignment horizontal="left" vertical="top" wrapText="1"/>
    </xf>
    <xf numFmtId="167" fontId="10" fillId="0" borderId="4" xfId="0" applyNumberFormat="1" applyFont="1" applyFill="1" applyBorder="1" applyAlignment="1">
      <alignment horizontal="center" vertical="center"/>
    </xf>
    <xf numFmtId="168" fontId="14" fillId="0" borderId="0" xfId="0" applyNumberFormat="1" applyFont="1" applyFill="1" applyAlignment="1">
      <alignment horizontal="right" vertical="top" wrapText="1"/>
    </xf>
    <xf numFmtId="169" fontId="2" fillId="0" borderId="4" xfId="0" applyNumberFormat="1" applyFont="1" applyFill="1" applyBorder="1" applyAlignment="1">
      <alignment horizontal="center" vertical="top" wrapText="1"/>
    </xf>
    <xf numFmtId="167" fontId="2" fillId="0" borderId="0" xfId="0" applyNumberFormat="1" applyFont="1" applyFill="1" applyAlignment="1">
      <alignment horizontal="right" vertical="top" wrapText="1"/>
    </xf>
    <xf numFmtId="167" fontId="14" fillId="0" borderId="0" xfId="0" applyNumberFormat="1" applyFont="1" applyFill="1" applyAlignment="1">
      <alignment horizontal="right" vertical="top" wrapText="1"/>
    </xf>
    <xf numFmtId="170" fontId="14" fillId="0" borderId="0" xfId="0" applyNumberFormat="1" applyFont="1" applyFill="1" applyAlignment="1">
      <alignment horizontal="right" vertical="top" wrapText="1"/>
    </xf>
    <xf numFmtId="169" fontId="2" fillId="0" borderId="9" xfId="0" applyNumberFormat="1" applyFont="1" applyFill="1" applyBorder="1" applyAlignment="1">
      <alignment horizontal="center" vertical="center" wrapText="1"/>
    </xf>
    <xf numFmtId="168" fontId="10" fillId="0" borderId="9" xfId="0" applyNumberFormat="1" applyFont="1" applyFill="1" applyBorder="1" applyAlignment="1">
      <alignment horizontal="left" vertical="top" wrapText="1"/>
    </xf>
    <xf numFmtId="167" fontId="10" fillId="0" borderId="9" xfId="0" applyNumberFormat="1" applyFont="1" applyFill="1" applyBorder="1" applyAlignment="1">
      <alignment horizontal="center" vertical="center"/>
    </xf>
    <xf numFmtId="168" fontId="15" fillId="0" borderId="9" xfId="0" applyNumberFormat="1" applyFont="1" applyFill="1" applyBorder="1" applyAlignment="1">
      <alignment horizontal="left" vertical="center" wrapText="1"/>
    </xf>
    <xf numFmtId="167" fontId="10" fillId="0" borderId="9" xfId="0" applyNumberFormat="1" applyFont="1" applyFill="1" applyBorder="1" applyAlignment="1">
      <alignment horizontal="center" vertical="top"/>
    </xf>
    <xf numFmtId="169" fontId="2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left" vertical="center" wrapText="1"/>
    </xf>
    <xf numFmtId="167" fontId="10" fillId="0" borderId="0" xfId="0" applyNumberFormat="1" applyFont="1" applyFill="1" applyBorder="1" applyAlignment="1">
      <alignment horizontal="center" vertical="top"/>
    </xf>
    <xf numFmtId="167" fontId="10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right" vertical="top" wrapText="1"/>
    </xf>
    <xf numFmtId="164" fontId="16" fillId="0" borderId="0" xfId="0" applyFont="1" applyBorder="1" applyAlignment="1">
      <alignment horizontal="justify" vertical="center"/>
    </xf>
    <xf numFmtId="164" fontId="5" fillId="0" borderId="0" xfId="0" applyFont="1" applyBorder="1" applyAlignment="1">
      <alignment horizontal="justify"/>
    </xf>
    <xf numFmtId="164" fontId="17" fillId="0" borderId="0" xfId="0" applyFon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justify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18" fillId="0" borderId="0" xfId="0" applyFont="1" applyAlignment="1">
      <alignment horizontal="justify"/>
    </xf>
    <xf numFmtId="164" fontId="3" fillId="0" borderId="0" xfId="0" applyFont="1" applyAlignment="1">
      <alignment horizontal="justify"/>
    </xf>
    <xf numFmtId="164" fontId="6" fillId="0" borderId="0" xfId="0" applyFont="1" applyBorder="1" applyAlignment="1">
      <alignment horizontal="justify" vertical="center"/>
    </xf>
    <xf numFmtId="164" fontId="18" fillId="0" borderId="0" xfId="0" applyFont="1" applyBorder="1" applyAlignment="1">
      <alignment horizontal="justify"/>
    </xf>
    <xf numFmtId="164" fontId="4" fillId="0" borderId="0" xfId="0" applyFont="1" applyBorder="1" applyAlignment="1">
      <alignment horizontal="center" vertical="top" wrapText="1"/>
    </xf>
    <xf numFmtId="164" fontId="18" fillId="0" borderId="0" xfId="0" applyFont="1" applyAlignment="1">
      <alignment vertical="top"/>
    </xf>
    <xf numFmtId="165" fontId="20" fillId="0" borderId="0" xfId="0" applyNumberFormat="1" applyFont="1" applyFill="1" applyBorder="1" applyAlignment="1">
      <alignment horizontal="right" vertical="top" wrapText="1"/>
    </xf>
    <xf numFmtId="166" fontId="20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Normal="150" zoomScaleSheetLayoutView="100" workbookViewId="0" topLeftCell="A30">
      <selection activeCell="B43" sqref="B43"/>
    </sheetView>
  </sheetViews>
  <sheetFormatPr defaultColWidth="9.140625" defaultRowHeight="10.5"/>
  <cols>
    <col min="1" max="1" width="3.28125" style="1" customWidth="1"/>
    <col min="2" max="2" width="17.7109375" style="2" customWidth="1"/>
    <col min="3" max="3" width="53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14.7109375" style="2" customWidth="1"/>
    <col min="8" max="8" width="13.421875" style="2" customWidth="1"/>
    <col min="9" max="9" width="11.57421875" style="2" customWidth="1"/>
    <col min="10" max="16384" width="9.140625" style="2" customWidth="1"/>
  </cols>
  <sheetData>
    <row r="1" spans="1:7" ht="12.75" hidden="1">
      <c r="A1" s="3"/>
      <c r="B1" s="4" t="s">
        <v>0</v>
      </c>
      <c r="C1" s="4"/>
      <c r="D1" s="4"/>
      <c r="E1" s="4"/>
      <c r="F1" s="4"/>
      <c r="G1" s="4"/>
    </row>
    <row r="2" spans="1:7" ht="12.75" hidden="1">
      <c r="A2" s="3"/>
      <c r="B2"/>
      <c r="C2"/>
      <c r="D2"/>
      <c r="E2"/>
      <c r="F2"/>
      <c r="G2"/>
    </row>
    <row r="3" spans="1:7" ht="14.25">
      <c r="A3" s="5" t="s">
        <v>1</v>
      </c>
      <c r="B3" s="5"/>
      <c r="C3" s="5"/>
      <c r="D3" s="5"/>
      <c r="E3" s="5"/>
      <c r="F3" s="5"/>
      <c r="G3" s="5"/>
    </row>
    <row r="4" spans="1:7" ht="14.25" customHeight="1">
      <c r="A4" s="6" t="s">
        <v>2</v>
      </c>
      <c r="B4" s="6"/>
      <c r="C4" s="6"/>
      <c r="D4" s="6"/>
      <c r="E4" s="6"/>
      <c r="F4" s="6"/>
      <c r="G4"/>
    </row>
    <row r="5" spans="1:7" ht="12.75" hidden="1">
      <c r="A5" s="7" t="s">
        <v>3</v>
      </c>
      <c r="B5" s="7"/>
      <c r="C5" s="7"/>
      <c r="D5" s="7"/>
      <c r="E5" s="7"/>
      <c r="F5" s="7"/>
      <c r="G5"/>
    </row>
    <row r="6" spans="1:7" ht="12.75" hidden="1">
      <c r="A6" s="6" t="s">
        <v>2</v>
      </c>
      <c r="B6" s="6"/>
      <c r="C6" s="6"/>
      <c r="D6" s="6"/>
      <c r="E6" s="6"/>
      <c r="F6" s="6"/>
      <c r="G6"/>
    </row>
    <row r="7" spans="1:7" ht="15.75">
      <c r="A7" s="8" t="s">
        <v>4</v>
      </c>
      <c r="B7" s="8"/>
      <c r="C7" s="8"/>
      <c r="D7" s="8"/>
      <c r="E7" s="8"/>
      <c r="F7" s="8"/>
      <c r="G7"/>
    </row>
    <row r="8" spans="1:7" ht="12.75" customHeight="1">
      <c r="A8" s="6" t="s">
        <v>5</v>
      </c>
      <c r="B8" s="6"/>
      <c r="C8" s="6"/>
      <c r="D8" s="6"/>
      <c r="E8" s="6"/>
      <c r="F8" s="6"/>
      <c r="G8"/>
    </row>
    <row r="9" spans="1:7" s="10" customFormat="1" ht="34.5" customHeight="1">
      <c r="A9" s="9" t="s">
        <v>6</v>
      </c>
      <c r="B9" s="9"/>
      <c r="C9" s="9"/>
      <c r="D9" s="9"/>
      <c r="E9" s="9"/>
      <c r="F9" s="9"/>
      <c r="G9" s="9"/>
    </row>
    <row r="10" spans="1:7" ht="12.75" hidden="1">
      <c r="A10" s="8" t="s">
        <v>7</v>
      </c>
      <c r="B10" s="8"/>
      <c r="C10" s="8"/>
      <c r="D10" s="8"/>
      <c r="E10" s="8"/>
      <c r="F10" s="8"/>
      <c r="G10"/>
    </row>
    <row r="11" spans="1:7" ht="12.75" customHeight="1" hidden="1">
      <c r="A11" s="8" t="s">
        <v>8</v>
      </c>
      <c r="B11" s="8"/>
      <c r="C11" s="8"/>
      <c r="D11" s="8"/>
      <c r="E11" s="8"/>
      <c r="F11" s="8"/>
      <c r="G11"/>
    </row>
    <row r="12" spans="1:7" ht="34.5" customHeight="1">
      <c r="A12" s="9" t="s">
        <v>9</v>
      </c>
      <c r="B12" s="9"/>
      <c r="C12" s="9"/>
      <c r="D12" s="9"/>
      <c r="E12" s="9"/>
      <c r="F12" s="9"/>
      <c r="G12" s="9"/>
    </row>
    <row r="13" spans="1:7" ht="39.75" customHeight="1">
      <c r="A13" s="11" t="s">
        <v>10</v>
      </c>
      <c r="B13" s="11"/>
      <c r="C13" s="11"/>
      <c r="D13" s="11"/>
      <c r="E13" s="11"/>
      <c r="F13" s="11"/>
      <c r="G13"/>
    </row>
    <row r="14" spans="1:7" ht="14.25">
      <c r="A14" s="12" t="s">
        <v>11</v>
      </c>
      <c r="B14" s="12"/>
      <c r="C14" s="12"/>
      <c r="D14" s="12"/>
      <c r="E14" s="12"/>
      <c r="F14" s="12"/>
      <c r="G14" s="12"/>
    </row>
    <row r="15" spans="1:7" ht="14.25">
      <c r="A15" s="12" t="s">
        <v>12</v>
      </c>
      <c r="B15" s="12"/>
      <c r="C15" s="12"/>
      <c r="D15" s="12"/>
      <c r="E15" s="12"/>
      <c r="F15" s="12"/>
      <c r="G15" s="12"/>
    </row>
    <row r="16" spans="1:7" ht="15" customHeight="1">
      <c r="A16" s="9" t="s">
        <v>6</v>
      </c>
      <c r="B16" s="9"/>
      <c r="C16" s="9"/>
      <c r="D16" s="9"/>
      <c r="E16" s="9"/>
      <c r="F16" s="9"/>
      <c r="G16" s="9"/>
    </row>
    <row r="17" spans="1:7" ht="12.75" customHeight="1" hidden="1">
      <c r="A17" s="13"/>
      <c r="B17" s="13"/>
      <c r="C17" s="13"/>
      <c r="D17" s="13"/>
      <c r="E17" s="13"/>
      <c r="F17" s="13"/>
      <c r="G17" s="13"/>
    </row>
    <row r="18" spans="1:7" ht="50.25" customHeight="1">
      <c r="A18" s="14" t="s">
        <v>13</v>
      </c>
      <c r="B18" s="14"/>
      <c r="C18" s="14"/>
      <c r="D18" s="14"/>
      <c r="E18" s="14"/>
      <c r="F18" s="14"/>
      <c r="G18"/>
    </row>
    <row r="19" spans="1:7" ht="14.25" customHeight="1">
      <c r="A19" s="15"/>
      <c r="B19" s="16" t="s">
        <v>14</v>
      </c>
      <c r="C19" s="17"/>
      <c r="D19" s="18" t="s">
        <v>15</v>
      </c>
      <c r="E19" s="18"/>
      <c r="F19" s="18"/>
      <c r="G19" s="18" t="s">
        <v>16</v>
      </c>
    </row>
    <row r="20" spans="1:7" ht="17.25" customHeight="1">
      <c r="A20" s="19" t="s">
        <v>17</v>
      </c>
      <c r="B20" s="20" t="s">
        <v>18</v>
      </c>
      <c r="C20" s="21" t="s">
        <v>19</v>
      </c>
      <c r="D20" s="18"/>
      <c r="E20" s="18"/>
      <c r="F20" s="18"/>
      <c r="G20" s="18"/>
    </row>
    <row r="21" spans="1:7" ht="17.25" customHeight="1">
      <c r="A21" s="19"/>
      <c r="B21" s="20"/>
      <c r="C21" s="21" t="s">
        <v>20</v>
      </c>
      <c r="D21" s="22" t="s">
        <v>21</v>
      </c>
      <c r="E21" s="22"/>
      <c r="F21" s="22"/>
      <c r="G21" s="18"/>
    </row>
    <row r="22" spans="1:7" ht="34.5" customHeight="1">
      <c r="A22" s="23"/>
      <c r="B22" s="24"/>
      <c r="C22" s="25"/>
      <c r="D22" s="26" t="s">
        <v>22</v>
      </c>
      <c r="E22" s="27" t="s">
        <v>23</v>
      </c>
      <c r="F22" s="27" t="s">
        <v>24</v>
      </c>
      <c r="G22" s="28" t="s">
        <v>25</v>
      </c>
    </row>
    <row r="23" spans="1:7" ht="13.5">
      <c r="A23" s="22">
        <v>1</v>
      </c>
      <c r="B23" s="26">
        <v>2</v>
      </c>
      <c r="C23" s="26">
        <v>3</v>
      </c>
      <c r="D23" s="26">
        <v>4</v>
      </c>
      <c r="E23" s="26">
        <v>5</v>
      </c>
      <c r="F23" s="26">
        <v>6</v>
      </c>
      <c r="G23" s="26">
        <v>7</v>
      </c>
    </row>
    <row r="24" spans="1:7" ht="13.5">
      <c r="A24" s="29"/>
      <c r="B24" s="30" t="s">
        <v>26</v>
      </c>
      <c r="C24" s="31" t="s">
        <v>27</v>
      </c>
      <c r="D24" s="32"/>
      <c r="E24" s="32"/>
      <c r="F24" s="32"/>
      <c r="G24" s="32"/>
    </row>
    <row r="25" spans="1:7" ht="30" customHeight="1">
      <c r="A25" s="33" t="s">
        <v>28</v>
      </c>
      <c r="B25" s="33" t="s">
        <v>29</v>
      </c>
      <c r="C25" s="34" t="s">
        <v>30</v>
      </c>
      <c r="D25" s="35">
        <f>4257.27+839.51</f>
        <v>5096.780000000001</v>
      </c>
      <c r="E25" s="36">
        <v>95.01</v>
      </c>
      <c r="F25" s="37" t="s">
        <v>31</v>
      </c>
      <c r="G25" s="36">
        <f>SUM(D25:F25)</f>
        <v>5191.790000000001</v>
      </c>
    </row>
    <row r="26" spans="1:7" ht="12.75" customHeight="1">
      <c r="A26" s="33"/>
      <c r="B26" s="30" t="s">
        <v>32</v>
      </c>
      <c r="C26" s="38" t="s">
        <v>33</v>
      </c>
      <c r="D26" s="35"/>
      <c r="E26" s="36"/>
      <c r="F26" s="37"/>
      <c r="G26" s="36"/>
    </row>
    <row r="27" spans="1:7" ht="30" customHeight="1">
      <c r="A27" s="33"/>
      <c r="B27" s="33" t="s">
        <v>34</v>
      </c>
      <c r="C27" s="34" t="s">
        <v>35</v>
      </c>
      <c r="D27" s="35">
        <v>504.12</v>
      </c>
      <c r="E27" s="36"/>
      <c r="F27" s="37"/>
      <c r="G27" s="36"/>
    </row>
    <row r="28" spans="1:7" ht="12.75" customHeight="1">
      <c r="A28" s="39"/>
      <c r="B28" s="40"/>
      <c r="C28" s="41" t="s">
        <v>36</v>
      </c>
      <c r="D28" s="42">
        <f>SUM(D25:D27)</f>
        <v>5600.900000000001</v>
      </c>
      <c r="E28" s="42">
        <f>SUM(E25:E27)</f>
        <v>95.01</v>
      </c>
      <c r="F28" s="43"/>
      <c r="G28" s="36">
        <f>SUM(D28:F28)</f>
        <v>5695.910000000001</v>
      </c>
    </row>
    <row r="29" spans="1:7" s="46" customFormat="1" ht="12.75" customHeight="1">
      <c r="A29" s="44"/>
      <c r="B29" s="30" t="s">
        <v>37</v>
      </c>
      <c r="C29" s="41" t="s">
        <v>38</v>
      </c>
      <c r="D29" s="45" t="s">
        <v>31</v>
      </c>
      <c r="E29" s="45" t="s">
        <v>31</v>
      </c>
      <c r="F29" s="45"/>
      <c r="G29" s="36"/>
    </row>
    <row r="30" spans="1:7" s="46" customFormat="1" ht="19.5" customHeight="1">
      <c r="A30" s="33" t="s">
        <v>39</v>
      </c>
      <c r="B30" s="47" t="s">
        <v>40</v>
      </c>
      <c r="C30" s="48" t="s">
        <v>41</v>
      </c>
      <c r="D30" s="36">
        <f>0.012*D28</f>
        <v>67.2108</v>
      </c>
      <c r="E30" s="36"/>
      <c r="F30" s="37"/>
      <c r="G30" s="36">
        <f>SUM(D30:F30)</f>
        <v>67.2108</v>
      </c>
    </row>
    <row r="31" spans="1:7" s="46" customFormat="1" ht="12.75" customHeight="1">
      <c r="A31" s="33"/>
      <c r="B31" s="47"/>
      <c r="C31" s="41" t="s">
        <v>42</v>
      </c>
      <c r="D31" s="36">
        <f>D28+D30</f>
        <v>5668.1108</v>
      </c>
      <c r="E31" s="36">
        <f>E28+E30</f>
        <v>95.01</v>
      </c>
      <c r="F31" s="37"/>
      <c r="G31" s="36">
        <f>SUM(D31:F31)</f>
        <v>5763.120800000001</v>
      </c>
    </row>
    <row r="32" spans="1:7" s="46" customFormat="1" ht="12.75" customHeight="1">
      <c r="A32" s="33"/>
      <c r="B32" s="49" t="s">
        <v>43</v>
      </c>
      <c r="C32" s="49" t="s">
        <v>44</v>
      </c>
      <c r="D32" s="36">
        <f>D31*0.012</f>
        <v>68.01732960000001</v>
      </c>
      <c r="E32" s="36"/>
      <c r="F32" s="37"/>
      <c r="G32" s="36">
        <f>SUM(D32:F32)</f>
        <v>68.01732960000001</v>
      </c>
    </row>
    <row r="33" spans="1:7" s="46" customFormat="1" ht="12.75" customHeight="1">
      <c r="A33" s="33"/>
      <c r="B33" s="47"/>
      <c r="C33" s="41" t="s">
        <v>45</v>
      </c>
      <c r="D33" s="36">
        <f>SUM(D31:D32)</f>
        <v>5736.128129600001</v>
      </c>
      <c r="E33" s="36">
        <f>SUM(E31:E32)</f>
        <v>95.01</v>
      </c>
      <c r="F33" s="37"/>
      <c r="G33" s="36"/>
    </row>
    <row r="34" spans="1:7" ht="12.75" customHeight="1">
      <c r="A34" s="50">
        <v>3</v>
      </c>
      <c r="B34" s="33" t="s">
        <v>46</v>
      </c>
      <c r="C34" s="48" t="s">
        <v>47</v>
      </c>
      <c r="D34" s="36">
        <f>0.01*D33</f>
        <v>57.36128129600001</v>
      </c>
      <c r="E34" s="36">
        <f>0.01*E33</f>
        <v>0.9501000000000001</v>
      </c>
      <c r="F34" s="36"/>
      <c r="G34" s="36">
        <f>D34+E34+F34</f>
        <v>58.31138129600001</v>
      </c>
    </row>
    <row r="35" spans="1:14" s="54" customFormat="1" ht="12.75" customHeight="1">
      <c r="A35" s="51"/>
      <c r="B35" s="52"/>
      <c r="C35" s="41" t="s">
        <v>45</v>
      </c>
      <c r="D35" s="43">
        <f>D33+D34</f>
        <v>5793.489410896001</v>
      </c>
      <c r="E35" s="43">
        <f>E33+E34</f>
        <v>95.96010000000001</v>
      </c>
      <c r="F35" s="43"/>
      <c r="G35" s="53">
        <f>D35+E35+F35</f>
        <v>5889.449510896001</v>
      </c>
      <c r="H35" s="2"/>
      <c r="I35" s="54" t="s">
        <v>48</v>
      </c>
      <c r="J35" s="54" t="s">
        <v>49</v>
      </c>
      <c r="K35" s="54" t="s">
        <v>50</v>
      </c>
      <c r="L35" s="54" t="s">
        <v>51</v>
      </c>
      <c r="M35" s="54" t="s">
        <v>52</v>
      </c>
      <c r="N35" s="54" t="s">
        <v>53</v>
      </c>
    </row>
    <row r="36" spans="1:17" s="54" customFormat="1" ht="21" customHeight="1">
      <c r="A36" s="55">
        <v>4</v>
      </c>
      <c r="B36" s="52"/>
      <c r="C36" s="41" t="s">
        <v>54</v>
      </c>
      <c r="D36" s="53">
        <f>D35*0.18</f>
        <v>1042.82809396128</v>
      </c>
      <c r="E36" s="53">
        <f>E35*0.18</f>
        <v>17.272818</v>
      </c>
      <c r="F36" s="43"/>
      <c r="G36" s="53">
        <f>D36+E36+F36</f>
        <v>1060.10091196128</v>
      </c>
      <c r="H36" s="56">
        <f>Q36*0.18</f>
        <v>78.46758</v>
      </c>
      <c r="I36" s="57">
        <v>236.292</v>
      </c>
      <c r="J36" s="57">
        <f>75.507-10.287-4.952</f>
        <v>60.268</v>
      </c>
      <c r="K36" s="57">
        <f>36.107-8.309-0.541-0</f>
        <v>27.257</v>
      </c>
      <c r="L36" s="58">
        <f>110.339-13.855-5.059</f>
        <v>91.425</v>
      </c>
      <c r="M36" s="58">
        <f>18.903-1.225-0.48</f>
        <v>17.197999999999997</v>
      </c>
      <c r="N36" s="57">
        <f>9.63-6.086-0.053</f>
        <v>3.4910000000000005</v>
      </c>
      <c r="Q36" s="57">
        <f>SUM(I36:N36)</f>
        <v>435.93100000000004</v>
      </c>
    </row>
    <row r="37" spans="1:9" ht="32.25" customHeight="1">
      <c r="A37" s="59">
        <v>5</v>
      </c>
      <c r="B37" s="60" t="s">
        <v>55</v>
      </c>
      <c r="C37" s="60"/>
      <c r="D37" s="61">
        <f>D35+D36</f>
        <v>6836.317504857281</v>
      </c>
      <c r="E37" s="61">
        <f>E35+E36</f>
        <v>113.23291800000001</v>
      </c>
      <c r="F37" s="61"/>
      <c r="G37" s="61">
        <f>D37+E37+F37</f>
        <v>6949.550422857281</v>
      </c>
      <c r="I37" s="2" t="s">
        <v>31</v>
      </c>
    </row>
    <row r="38" spans="1:8" ht="33.75" customHeight="1">
      <c r="A38" s="59">
        <v>6</v>
      </c>
      <c r="B38" s="62" t="s">
        <v>56</v>
      </c>
      <c r="C38" s="62"/>
      <c r="D38" s="63"/>
      <c r="E38" s="63"/>
      <c r="F38" s="63"/>
      <c r="G38" s="61">
        <f>G37*1.21572</f>
        <v>8448.707440076052</v>
      </c>
      <c r="H38" s="2">
        <v>454.412</v>
      </c>
    </row>
    <row r="39" spans="1:8" ht="30" customHeight="1">
      <c r="A39" s="64"/>
      <c r="B39" s="65"/>
      <c r="C39" s="65"/>
      <c r="D39" s="66"/>
      <c r="E39" s="66"/>
      <c r="F39" s="66"/>
      <c r="G39" s="67"/>
      <c r="H39" s="68">
        <f>H40/H38</f>
        <v>0.975</v>
      </c>
    </row>
    <row r="40" spans="1:8" ht="49.5" customHeight="1">
      <c r="A40" s="69" t="s">
        <v>57</v>
      </c>
      <c r="B40" s="69"/>
      <c r="C40" s="69"/>
      <c r="H40" s="2">
        <v>443.0517</v>
      </c>
    </row>
    <row r="41" spans="1:7" ht="12.75" customHeight="1">
      <c r="A41" s="70" t="s">
        <v>58</v>
      </c>
      <c r="B41" s="70"/>
      <c r="C41" s="70"/>
      <c r="D41" s="71"/>
      <c r="E41" s="71"/>
      <c r="F41" s="71"/>
      <c r="G41" s="71"/>
    </row>
    <row r="42" spans="1:7" ht="14.25">
      <c r="A42" s="72"/>
      <c r="B42" s="73" t="s">
        <v>59</v>
      </c>
      <c r="C42" s="74"/>
      <c r="E42" s="75"/>
      <c r="F42" s="75"/>
      <c r="G42" s="75"/>
    </row>
    <row r="43" spans="2:7" ht="14.25">
      <c r="B43" s="75" t="s">
        <v>60</v>
      </c>
      <c r="C43" s="76"/>
      <c r="D43" s="75"/>
      <c r="E43" s="75"/>
      <c r="F43" s="75"/>
      <c r="G43" s="75"/>
    </row>
    <row r="44" spans="1:7" ht="12.75" hidden="1">
      <c r="A44" s="72"/>
      <c r="B44" s="73"/>
      <c r="C44" s="76"/>
      <c r="D44" s="77"/>
      <c r="E44" s="77"/>
      <c r="F44" s="77"/>
      <c r="G44" s="77"/>
    </row>
    <row r="45" spans="1:7" ht="12.75" hidden="1">
      <c r="A45" s="78" t="s">
        <v>61</v>
      </c>
      <c r="B45" s="78"/>
      <c r="C45" s="78"/>
      <c r="D45" s="71" t="s">
        <v>62</v>
      </c>
      <c r="E45" s="71"/>
      <c r="F45" s="71"/>
      <c r="G45" s="71"/>
    </row>
    <row r="46" spans="1:7" ht="12.75" customHeight="1" hidden="1">
      <c r="A46" s="79" t="s">
        <v>63</v>
      </c>
      <c r="B46" s="79"/>
      <c r="C46" s="79"/>
      <c r="D46" s="80" t="s">
        <v>64</v>
      </c>
      <c r="E46" s="80"/>
      <c r="F46" s="80"/>
      <c r="G46" s="80"/>
    </row>
    <row r="47" spans="1:7" ht="12.75" hidden="1">
      <c r="A47" s="72"/>
      <c r="B47" s="73" t="s">
        <v>59</v>
      </c>
      <c r="C47" s="76"/>
      <c r="D47" s="7" t="s">
        <v>65</v>
      </c>
      <c r="E47" s="7"/>
      <c r="F47" s="7"/>
      <c r="G47" s="7"/>
    </row>
    <row r="48" spans="1:7" ht="12.75" hidden="1">
      <c r="A48" s="72" t="s">
        <v>66</v>
      </c>
      <c r="B48" s="73"/>
      <c r="C48" s="76"/>
      <c r="D48" s="7"/>
      <c r="E48" s="7"/>
      <c r="F48" s="7"/>
      <c r="G48" s="7"/>
    </row>
    <row r="49" ht="12.75" hidden="1"/>
    <row r="50" ht="12.75" hidden="1"/>
    <row r="51" ht="42.75" customHeight="1">
      <c r="A51" s="81" t="s">
        <v>66</v>
      </c>
    </row>
    <row r="52" spans="1:6" ht="15.75" customHeight="1">
      <c r="A52" s="82" t="s">
        <v>67</v>
      </c>
      <c r="B52" s="82"/>
      <c r="D52" s="83" t="s">
        <v>68</v>
      </c>
      <c r="E52" s="83"/>
      <c r="F52" s="83"/>
    </row>
    <row r="53" spans="4:5" ht="9.75" customHeight="1">
      <c r="D53" s="84"/>
      <c r="E53" s="84"/>
    </row>
    <row r="54" spans="1:5" ht="15.75" customHeight="1">
      <c r="A54" s="85" t="s">
        <v>69</v>
      </c>
      <c r="B54" s="85"/>
      <c r="D54" s="86" t="s">
        <v>70</v>
      </c>
      <c r="E54" s="86"/>
    </row>
    <row r="55" spans="4:5" ht="9.75" customHeight="1">
      <c r="D55" s="84"/>
      <c r="E55" s="84"/>
    </row>
    <row r="56" spans="1:5" ht="15.75" customHeight="1">
      <c r="A56" s="82"/>
      <c r="B56" s="82"/>
      <c r="D56" s="86"/>
      <c r="E56" s="86"/>
    </row>
  </sheetData>
  <sheetProtection selectLockedCells="1" selectUnlockedCells="1"/>
  <mergeCells count="38">
    <mergeCell ref="B1:G1"/>
    <mergeCell ref="A3:G3"/>
    <mergeCell ref="A4:F4"/>
    <mergeCell ref="A5:F5"/>
    <mergeCell ref="A6:F6"/>
    <mergeCell ref="A7:F7"/>
    <mergeCell ref="A8:F8"/>
    <mergeCell ref="A9:G9"/>
    <mergeCell ref="A10:F10"/>
    <mergeCell ref="A11:F11"/>
    <mergeCell ref="A12:G12"/>
    <mergeCell ref="A13:F13"/>
    <mergeCell ref="A14:G14"/>
    <mergeCell ref="A15:G15"/>
    <mergeCell ref="A16:G16"/>
    <mergeCell ref="A17:G17"/>
    <mergeCell ref="A18:F18"/>
    <mergeCell ref="D19:F20"/>
    <mergeCell ref="G19:G21"/>
    <mergeCell ref="A20:A21"/>
    <mergeCell ref="B20:B21"/>
    <mergeCell ref="D21:F21"/>
    <mergeCell ref="B37:C37"/>
    <mergeCell ref="B38:C38"/>
    <mergeCell ref="A40:C40"/>
    <mergeCell ref="A41:C41"/>
    <mergeCell ref="D41:G41"/>
    <mergeCell ref="A45:C45"/>
    <mergeCell ref="D45:G45"/>
    <mergeCell ref="A46:C46"/>
    <mergeCell ref="D46:G46"/>
    <mergeCell ref="D47:G48"/>
    <mergeCell ref="A52:B52"/>
    <mergeCell ref="D52:F52"/>
    <mergeCell ref="A54:B54"/>
    <mergeCell ref="D54:E54"/>
    <mergeCell ref="A56:B56"/>
    <mergeCell ref="D56:E56"/>
  </mergeCells>
  <printOptions horizontalCentered="1"/>
  <pageMargins left="0.7875" right="0.19652777777777777" top="0.39375" bottom="0.5118055555555555" header="0.5118055555555555" footer="0.5118055555555555"/>
  <pageSetup fitToHeight="1" fitToWidth="1" horizontalDpi="300" verticalDpi="300" orientation="portrait" paperSize="9"/>
  <headerFooter alignWithMargins="0"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yamata01</dc:creator>
  <cp:keywords/>
  <dc:description/>
  <cp:lastModifiedBy/>
  <cp:lastPrinted>2011-04-18T07:32:10Z</cp:lastPrinted>
  <dcterms:created xsi:type="dcterms:W3CDTF">2004-12-21T03:45:36Z</dcterms:created>
  <dcterms:modified xsi:type="dcterms:W3CDTF">2012-03-15T06:37:10Z</dcterms:modified>
  <cp:category/>
  <cp:version/>
  <cp:contentType/>
  <cp:contentStatus/>
  <cp:revision>1</cp:revision>
</cp:coreProperties>
</file>